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<sst xmlns="http://schemas.openxmlformats.org/spreadsheetml/2006/main" count="121" uniqueCount="115">
  <si>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</si>
  <si>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</si>
  <si>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</si>
  <si>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</si>
  <si>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</si>
  <si>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</si>
  <si>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</si>
  <si>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</si>
  <si>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</si>
  <si>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</si>
  <si>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</si>
  <si>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</si>
  <si>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</si>
  <si>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</si>
  <si>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</si>
  <si>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</si>
  <si>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</si>
  <si>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</si>
  <si>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</si>
  <si>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</si>
  <si>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</si>
  <si>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</si>
  <si>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</si>
  <si>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</si>
  <si>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</si>
  <si>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</si>
  <si>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</si>
  <si>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</si>
  <si>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</si>
  <si>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</si>
  <si>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</si>
  <si>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</si>
  <si>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</si>
  <si>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</si>
  <si>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</si>
  <si>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</si>
  <si>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</si>
  <si>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</si>
  <si>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</si>
  <si>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</si>
  <si>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</si>
  <si>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</si>
  <si>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</si>
  <si>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</si>
  <si>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</si>
  <si>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</si>
  <si>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</si>
  <si>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</si>
  <si>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</si>
  <si>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</si>
  <si>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</si>
  <si>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</si>
  <si>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</si>
  <si>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</si>
  <si>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</si>
  <si>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</si>
  <si>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</si>
  <si>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</si>
  <si>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</si>
  <si>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</si>
  <si>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</si>
  <si>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</si>
  <si>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</si>
  <si>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</si>
  <si>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</si>
  <si>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</si>
  <si>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</si>
  <si>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</si>
  <si>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</si>
  <si>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</si>
  <si>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</si>
  <si>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</si>
  <si>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</si>
  <si>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</si>
  <si>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</si>
  <si>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</si>
  <si>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</si>
  <si>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</si>
  <si>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</si>
  <si>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</si>
  <si>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</si>
  <si>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</si>
  <si>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</si>
  <si>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</si>
  <si>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</si>
  <si>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</si>
  <si>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</si>
  <si>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</si>
  <si>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</si>
  <si>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</si>
  <si>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</si>
  <si>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</si>
  <si>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</si>
  <si>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</si>
  <si>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</si>
  <si>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</si>
  <si>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</si>
  <si>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</si>
  <si>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</si>
  <si>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</si>
  <si>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</si>
  <si>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</si>
  <si>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</si>
  <si>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</si>
  <si>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</si>
  <si>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</si>
  <si>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</si>
  <si>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</si>
  <si>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</si>
  <si>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</si>
  <si>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</si>
  <si>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</si>
  <si>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</si>
  <si>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</si>
  <si>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15.08.19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</si>
</sst>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O19" sqref="AO1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0.6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5" t="s">
        <v>13</v>
      </c>
      <c r="E1" s="106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7" t="s">
        <v>3</v>
      </c>
      <c r="B7" s="13"/>
      <c r="C7" s="107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5" t="s">
        <v>114</v>
      </c>
      <c r="I7" s="14" t="s">
        <v>38</v>
      </c>
      <c r="J7" s="113" t="s">
        <v>2</v>
      </c>
      <c r="K7" s="111" t="s">
        <v>111</v>
      </c>
    </row>
    <row r="8" spans="1:26" ht="39.75" customHeight="1">
      <c r="A8" s="107"/>
      <c r="B8" s="1" t="s">
        <v>17</v>
      </c>
      <c r="C8" s="107"/>
      <c r="D8" s="108"/>
      <c r="E8" s="108"/>
      <c r="F8" s="108"/>
      <c r="G8" s="49" t="s">
        <v>39</v>
      </c>
      <c r="H8" s="116"/>
      <c r="I8" s="49" t="s">
        <v>109</v>
      </c>
      <c r="J8" s="114"/>
      <c r="K8" s="112"/>
      <c r="M8" s="123" t="s">
        <v>112</v>
      </c>
      <c r="N8" s="113" t="s">
        <v>22</v>
      </c>
      <c r="O8" s="111" t="s">
        <v>23</v>
      </c>
      <c r="P8" s="113" t="s">
        <v>24</v>
      </c>
      <c r="Q8" s="113" t="s">
        <v>25</v>
      </c>
      <c r="R8" s="113" t="s">
        <v>26</v>
      </c>
      <c r="S8" s="113" t="s">
        <v>27</v>
      </c>
      <c r="T8" s="113" t="s">
        <v>28</v>
      </c>
      <c r="U8" s="113" t="s">
        <v>29</v>
      </c>
      <c r="V8" s="113" t="s">
        <v>30</v>
      </c>
      <c r="W8" s="113" t="s">
        <v>31</v>
      </c>
      <c r="X8" s="113" t="s">
        <v>32</v>
      </c>
      <c r="Y8" s="113" t="s">
        <v>33</v>
      </c>
      <c r="Z8" s="113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4"/>
      <c r="N9" s="114"/>
      <c r="O9" s="112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5" customFormat="1" ht="19.5" customHeight="1">
      <c r="A10" s="120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140999930.38</v>
      </c>
      <c r="I11" s="8"/>
      <c r="J11" s="38">
        <f aca="true" t="shared" si="0" ref="J11:J19">H11/D11*100</f>
        <v>75.88072449041904</v>
      </c>
      <c r="K11" s="38">
        <f>(H11/(N11+O11+P11+Q11+R11+O28+P28+Q28+R28+S11+S28+T11+T28+U11+U28))*100</f>
        <v>93.83490916031919</v>
      </c>
      <c r="L11" s="73"/>
      <c r="M11" s="46">
        <f>N11+O11+P11+Q11+R11+S11+T11+U11-H12</f>
        <v>7081294.870000005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124773023.60999998</v>
      </c>
      <c r="I12" s="37"/>
      <c r="J12" s="51">
        <f t="shared" si="0"/>
        <v>84.77556897252857</v>
      </c>
      <c r="K12" s="66">
        <f>(H12/(N11+O11+P11+Q11+R11+S11+T11+U11))*100</f>
        <v>94.6294554841796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2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0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0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59500806.31999999</v>
      </c>
      <c r="I20" s="33"/>
      <c r="J20" s="33">
        <f>H20/D20*100</f>
        <v>77.40757648354865</v>
      </c>
      <c r="K20" s="102">
        <f>(H20/(N20+O20+P20+Q20+R20+S20+T20+U20))*100</f>
        <v>91.32907683428117</v>
      </c>
      <c r="L20" s="73"/>
      <c r="M20" s="42">
        <f>(N20+O20+P20+Q20+R20+S20+T20+U20)-(H20)</f>
        <v>5649098.160000011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</f>
        <v>21476725.979999997</v>
      </c>
      <c r="I21" s="21"/>
      <c r="J21" s="21">
        <f aca="true" t="shared" si="5" ref="J21:J27">H21/D21*100</f>
        <v>75.3175603081856</v>
      </c>
      <c r="K21" s="10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0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</f>
        <v>1416086.8</v>
      </c>
      <c r="I24" s="21"/>
      <c r="J24" s="21">
        <f t="shared" si="5"/>
        <v>78.6714888888889</v>
      </c>
      <c r="K24" s="10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0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0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</f>
        <v>31267540.400000002</v>
      </c>
      <c r="I27" s="21"/>
      <c r="J27" s="21">
        <f t="shared" si="5"/>
        <v>85.58359704317334</v>
      </c>
      <c r="K27" s="10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16226906.77</v>
      </c>
      <c r="I28" s="51"/>
      <c r="J28" s="51">
        <f>H28/D28*100</f>
        <v>41.99787523952903</v>
      </c>
      <c r="K28" s="100">
        <f>(H28/(N28+O28+P28+Q28+R28+S28+T28+U28))*100</f>
        <v>88.14413611627377</v>
      </c>
      <c r="L28" s="73"/>
      <c r="M28" s="47">
        <f aca="true" t="shared" si="6" ref="M28:M68">(N28+O28+P28+Q28+R28+S28+T28+U28)-H28</f>
        <v>2182606.879999999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17" t="s">
        <v>36</v>
      </c>
      <c r="B82" s="118"/>
      <c r="C82" s="118"/>
      <c r="D82" s="118"/>
      <c r="E82" s="118"/>
      <c r="F82" s="118"/>
      <c r="G82" s="119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8" ref="J83:J111">H83/D83*100</f>
        <v>14.693568401968207</v>
      </c>
      <c r="K83" s="100">
        <f>(H83/(N83+O83+P83+Q83+R83+S83+T83+U83))*100</f>
        <v>34.985033129056134</v>
      </c>
      <c r="L83" s="73"/>
      <c r="M83" s="95">
        <f aca="true" t="shared" si="19" ref="M83:M112">(N83+O83+P83+Q83+R83+S83+T83+U83)-H83</f>
        <v>59673444.37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8"/>
        <v>0.7568</v>
      </c>
      <c r="K85" s="48">
        <f aca="true" t="shared" si="21" ref="K85:K112">(H85/(N85+O85+P85+Q85+R85+S85+T85+U85))*100</f>
        <v>1.0090666666666666</v>
      </c>
      <c r="L85" s="73"/>
      <c r="M85" s="42">
        <f t="shared" si="19"/>
        <v>1484864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</f>
        <v>847001.35</v>
      </c>
      <c r="I92" s="54"/>
      <c r="J92" s="75">
        <f t="shared" si="18"/>
        <v>2.8233378333333334</v>
      </c>
      <c r="K92" s="48">
        <f t="shared" si="21"/>
        <v>4.131592977766505</v>
      </c>
      <c r="L92" s="73"/>
      <c r="M92" s="42">
        <f t="shared" si="19"/>
        <v>19653598.65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/>
      <c r="I106" s="54"/>
      <c r="J106" s="84">
        <f t="shared" si="18"/>
        <v>0</v>
      </c>
      <c r="K106" s="48">
        <f t="shared" si="21"/>
        <v>0</v>
      </c>
      <c r="L106" s="73"/>
      <c r="M106" s="42">
        <f t="shared" si="19"/>
        <v>1000000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173110650.85999998</v>
      </c>
      <c r="I112" s="8"/>
      <c r="J112" s="8">
        <f>H112/D112*100</f>
        <v>42.81168540793677</v>
      </c>
      <c r="K112" s="100">
        <f t="shared" si="21"/>
        <v>71.51914207920665</v>
      </c>
      <c r="L112" s="73"/>
      <c r="M112" s="47">
        <f t="shared" si="19"/>
        <v>68937346.12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2019-08-15T13:12:07Z</dcterms:modified>
  <cp:category/>
  <cp:version/>
  <cp:contentType/>
  <cp:contentStatus/>
</cp:coreProperties>
</file>